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T15" i="1"/>
  <c r="S16" l="1"/>
  <c r="T12"/>
  <c r="T11"/>
  <c r="T8"/>
  <c r="T9"/>
  <c r="T7"/>
  <c r="T13" l="1"/>
  <c r="T10"/>
  <c r="S17"/>
  <c r="T17" l="1"/>
  <c r="S10"/>
  <c r="S13"/>
  <c r="R17"/>
  <c r="R13"/>
  <c r="R10"/>
  <c r="T18" l="1"/>
  <c r="S15"/>
  <c r="R15"/>
  <c r="S18" l="1"/>
  <c r="R18"/>
  <c r="Q12"/>
  <c r="Q11"/>
  <c r="Q8"/>
  <c r="Q9"/>
  <c r="Q7"/>
  <c r="Q13" l="1"/>
  <c r="Q10" l="1"/>
  <c r="P13"/>
  <c r="P15" s="1"/>
  <c r="P10"/>
  <c r="O10"/>
  <c r="O15" s="1"/>
  <c r="O13"/>
  <c r="N13"/>
  <c r="N15" s="1"/>
  <c r="N10"/>
  <c r="L10"/>
  <c r="C13"/>
  <c r="C15"/>
  <c r="C18" s="1"/>
  <c r="D13"/>
  <c r="E13"/>
  <c r="F13"/>
  <c r="F15" s="1"/>
  <c r="G13"/>
  <c r="G15"/>
  <c r="H13"/>
  <c r="H15"/>
  <c r="H18" s="1"/>
  <c r="I13"/>
  <c r="J13"/>
  <c r="K13"/>
  <c r="C10"/>
  <c r="D10"/>
  <c r="E10"/>
  <c r="E15" s="1"/>
  <c r="F10"/>
  <c r="G10"/>
  <c r="H10"/>
  <c r="I10"/>
  <c r="J10"/>
  <c r="K10"/>
  <c r="M10"/>
  <c r="M13"/>
  <c r="M15" s="1"/>
  <c r="L13"/>
  <c r="L15" s="1"/>
  <c r="B13"/>
  <c r="B10"/>
  <c r="B15" s="1"/>
  <c r="B18" s="1"/>
  <c r="J15"/>
  <c r="J18" s="1"/>
  <c r="D15"/>
  <c r="D16" s="1"/>
  <c r="D18"/>
  <c r="I15"/>
  <c r="I16" s="1"/>
  <c r="J16"/>
  <c r="K15"/>
  <c r="K16" s="1"/>
  <c r="G18"/>
  <c r="Q15" l="1"/>
  <c r="R16" s="1"/>
  <c r="E16"/>
  <c r="E18"/>
  <c r="N18"/>
  <c r="N16"/>
  <c r="O16"/>
  <c r="O17"/>
  <c r="O18" s="1"/>
  <c r="P16"/>
  <c r="P17"/>
  <c r="P18"/>
  <c r="M18"/>
  <c r="M16"/>
  <c r="F16"/>
  <c r="F18"/>
  <c r="G16"/>
  <c r="L16"/>
  <c r="L18"/>
  <c r="I18"/>
  <c r="H16"/>
  <c r="K18"/>
  <c r="C16"/>
  <c r="Q17" l="1"/>
  <c r="Q18" s="1"/>
  <c r="Q16"/>
</calcChain>
</file>

<file path=xl/sharedStrings.xml><?xml version="1.0" encoding="utf-8"?>
<sst xmlns="http://schemas.openxmlformats.org/spreadsheetml/2006/main" count="21" uniqueCount="21">
  <si>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</si>
  <si>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</si>
  <si>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</si>
  <si>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</si>
  <si>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</si>
  <si>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</si>
  <si>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</si>
  <si>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</si>
  <si>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</si>
  <si>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</si>
  <si>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</si>
  <si>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</si>
  <si>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</si>
  <si>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</si>
  <si>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</si>
  <si>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2005 - 2023</t>
  </si>
  <si>
    <t>Date : 15/02/2023</t>
  </si>
  <si>
    <t xml:space="preserve">(b) Recettes collectées provisoires à fin janvier 2023 </t>
  </si>
  <si>
    <t>NATURE DE D&amp;T</t>
  </si>
  <si>
    <t>Recettes sur export</t>
  </si>
  <si>
    <t>2023(b)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</si>
</sst>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0" fontId="20" fillId="0" borderId="0" xfId="0" applyFont="1" applyAlignment="1">
      <alignment horizontal="center"/>
    </xf>
    <xf numFmtId="43" fontId="21" fillId="6" borderId="0" xfId="1" applyFont="1" applyFill="1" applyBorder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/2023/mensuelle_2023/recap_mensuel_janvier_2023_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_dti"/>
      <sheetName val="janv"/>
      <sheetName val="situation_janv"/>
      <sheetName val="Rec_DN"/>
      <sheetName val="REC_22"/>
      <sheetName val="LFI_23"/>
      <sheetName val="Petrole_23"/>
    </sheetNames>
    <sheetDataSet>
      <sheetData sheetId="0">
        <row r="7">
          <cell r="C7">
            <v>55.676891173999998</v>
          </cell>
        </row>
        <row r="8">
          <cell r="C8">
            <v>117.043203386</v>
          </cell>
        </row>
        <row r="9">
          <cell r="C9">
            <v>0.17108080000000001</v>
          </cell>
        </row>
        <row r="12">
          <cell r="C12">
            <v>23.530901531000001</v>
          </cell>
        </row>
        <row r="13">
          <cell r="C13">
            <v>66.583816424000005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showGridLines="0" tabSelected="1" workbookViewId="0">
      <selection activeCell="G19" sqref="G19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7" width="7.88671875" bestFit="1" customWidth="1"/>
    <col min="18" max="18" width="9.88671875" customWidth="1"/>
    <col min="19" max="20" width="9.6640625" bestFit="1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  <col min="26" max="26" width="14.33203125" bestFit="1" customWidth="1"/>
    <col min="27" max="27" width="10.88671875" bestFit="1" customWidth="1"/>
  </cols>
  <sheetData>
    <row r="1" spans="1:20" ht="17.399999999999999">
      <c r="A1" s="34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20" ht="17.399999999999999">
      <c r="A2" s="34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20" ht="16.8">
      <c r="A4" s="18" t="s">
        <v>16</v>
      </c>
    </row>
    <row r="5" spans="1:20" ht="15" thickBot="1">
      <c r="L5" s="20" t="s">
        <v>4</v>
      </c>
    </row>
    <row r="6" spans="1:20" ht="23.25" customHeight="1" thickBot="1">
      <c r="A6" s="6" t="s">
        <v>18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>
        <v>2022</v>
      </c>
      <c r="T6" s="7" t="s">
        <v>20</v>
      </c>
    </row>
    <row r="7" spans="1:20" ht="15" customHeight="1" thickBot="1">
      <c r="A7" s="8" t="s">
        <v>5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v>780.01642652700014</v>
      </c>
      <c r="T7" s="1">
        <f>[2]Rec_dti!$C7</f>
        <v>55.676891173999998</v>
      </c>
    </row>
    <row r="8" spans="1:20" ht="15" customHeight="1" thickBot="1">
      <c r="A8" s="9" t="s">
        <v>6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v>1598.9783505400001</v>
      </c>
      <c r="T8" s="1">
        <f>[2]Rec_dti!$C8</f>
        <v>117.043203386</v>
      </c>
    </row>
    <row r="9" spans="1:20" ht="15" customHeight="1" thickBot="1">
      <c r="A9" s="9" t="s">
        <v>10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1.4037440350000001</v>
      </c>
      <c r="S9" s="1">
        <v>1.3354451300000001</v>
      </c>
      <c r="T9" s="1">
        <f>[2]Rec_dti!$C9</f>
        <v>0.17108080000000001</v>
      </c>
    </row>
    <row r="10" spans="1:20" ht="15" customHeight="1" thickBot="1">
      <c r="A10" s="30" t="s">
        <v>12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1895.7241573600002</v>
      </c>
      <c r="S10" s="11">
        <f t="shared" ref="S10:T10" si="2">SUM(S7:S9)</f>
        <v>2380.3302221970002</v>
      </c>
      <c r="T10" s="11">
        <f t="shared" si="2"/>
        <v>172.89117536000001</v>
      </c>
    </row>
    <row r="11" spans="1:20" ht="15" customHeight="1" thickBot="1">
      <c r="A11" s="9" t="s">
        <v>7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264.965150618</v>
      </c>
      <c r="S11" s="1">
        <v>274.28746512099997</v>
      </c>
      <c r="T11" s="1">
        <f>[2]Rec_dti!$C12</f>
        <v>23.530901531000001</v>
      </c>
    </row>
    <row r="12" spans="1:20" ht="15" customHeight="1" thickBot="1">
      <c r="A12" s="9" t="s">
        <v>8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496.32314904099997</v>
      </c>
      <c r="S12" s="1">
        <v>811.02709028099991</v>
      </c>
      <c r="T12" s="1">
        <f>[2]Rec_dti!$C13</f>
        <v>66.583816424000005</v>
      </c>
    </row>
    <row r="13" spans="1:20" ht="15" customHeight="1" thickBot="1">
      <c r="A13" s="30" t="s">
        <v>13</v>
      </c>
      <c r="B13" s="11">
        <f>SUM(B11:B12)</f>
        <v>154.4865825334</v>
      </c>
      <c r="C13" s="11">
        <f t="shared" ref="C13:L13" si="3">SUM(C11:C12)</f>
        <v>223.6493063588</v>
      </c>
      <c r="D13" s="11">
        <f t="shared" si="3"/>
        <v>240.52971548959999</v>
      </c>
      <c r="E13" s="11">
        <f t="shared" si="3"/>
        <v>304.10000000000002</v>
      </c>
      <c r="F13" s="11">
        <f t="shared" si="3"/>
        <v>227.39999999999998</v>
      </c>
      <c r="G13" s="11">
        <f t="shared" si="3"/>
        <v>271.89999999999998</v>
      </c>
      <c r="H13" s="11">
        <f t="shared" si="3"/>
        <v>310.8</v>
      </c>
      <c r="I13" s="11">
        <f t="shared" si="3"/>
        <v>299.2</v>
      </c>
      <c r="J13" s="11">
        <f t="shared" si="3"/>
        <v>437.3</v>
      </c>
      <c r="K13" s="11">
        <f t="shared" si="3"/>
        <v>378.841298892</v>
      </c>
      <c r="L13" s="11">
        <f t="shared" si="3"/>
        <v>399.42160326300001</v>
      </c>
      <c r="M13" s="11">
        <f t="shared" ref="M13:R13" si="4">SUM(M11:M12)</f>
        <v>388.91953339100002</v>
      </c>
      <c r="N13" s="11">
        <f t="shared" si="4"/>
        <v>464.72192274500003</v>
      </c>
      <c r="O13" s="11">
        <f t="shared" si="4"/>
        <v>659.3470802249999</v>
      </c>
      <c r="P13" s="11">
        <f t="shared" si="4"/>
        <v>796.56995579700015</v>
      </c>
      <c r="Q13" s="11">
        <f t="shared" si="4"/>
        <v>551.90416823600003</v>
      </c>
      <c r="R13" s="11">
        <f t="shared" si="4"/>
        <v>761.2882996589999</v>
      </c>
      <c r="S13" s="11">
        <f t="shared" ref="S13:T13" si="5">SUM(S11:S12)</f>
        <v>1085.3145554019998</v>
      </c>
      <c r="T13" s="11">
        <f t="shared" si="5"/>
        <v>90.114717955000003</v>
      </c>
    </row>
    <row r="14" spans="1:20" ht="15" customHeight="1" thickBot="1">
      <c r="A14" s="30" t="s">
        <v>19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>
        <v>0.28213007200000001</v>
      </c>
    </row>
    <row r="15" spans="1:20" ht="18.75" customHeight="1" thickBot="1">
      <c r="A15" s="24" t="s">
        <v>0</v>
      </c>
      <c r="B15" s="25">
        <f>B13+B10</f>
        <v>491.27018393358003</v>
      </c>
      <c r="C15" s="25">
        <f>C13+C10</f>
        <v>628.874316875575</v>
      </c>
      <c r="D15" s="25">
        <f>D13+D10</f>
        <v>774.45336362052001</v>
      </c>
      <c r="E15" s="26">
        <f>E13+E10</f>
        <v>1007.8000000000001</v>
      </c>
      <c r="F15" s="26">
        <f t="shared" ref="F15:K15" si="6">F13+F10</f>
        <v>753.4</v>
      </c>
      <c r="G15" s="26">
        <f t="shared" si="6"/>
        <v>829.4</v>
      </c>
      <c r="H15" s="26">
        <f t="shared" si="6"/>
        <v>997.09999999999991</v>
      </c>
      <c r="I15" s="26">
        <f t="shared" si="6"/>
        <v>1048.6000000000001</v>
      </c>
      <c r="J15" s="26">
        <f t="shared" si="6"/>
        <v>1172.3</v>
      </c>
      <c r="K15" s="26">
        <f t="shared" si="6"/>
        <v>1255.0343522319999</v>
      </c>
      <c r="L15" s="26">
        <f t="shared" ref="L15:R15" si="7">L13+L10</f>
        <v>1459.2016593120002</v>
      </c>
      <c r="M15" s="26">
        <f t="shared" si="7"/>
        <v>1682.6724503779999</v>
      </c>
      <c r="N15" s="26">
        <f t="shared" si="7"/>
        <v>2047.1162835619998</v>
      </c>
      <c r="O15" s="26">
        <f t="shared" si="7"/>
        <v>2427.938971085</v>
      </c>
      <c r="P15" s="26">
        <f t="shared" si="7"/>
        <v>2748.3410242480004</v>
      </c>
      <c r="Q15" s="26">
        <f t="shared" si="7"/>
        <v>2187.3829848939999</v>
      </c>
      <c r="R15" s="26">
        <f t="shared" si="7"/>
        <v>2657.0124570190001</v>
      </c>
      <c r="S15" s="26">
        <f t="shared" ref="S15" si="8">S13+S10</f>
        <v>3465.644777599</v>
      </c>
      <c r="T15" s="26">
        <f>T13+T10+T14</f>
        <v>263.28802338699995</v>
      </c>
    </row>
    <row r="16" spans="1:20" ht="15" customHeight="1" thickBot="1">
      <c r="A16" s="4" t="s">
        <v>2</v>
      </c>
      <c r="B16" s="10"/>
      <c r="C16" s="5">
        <f>C15/B15-1</f>
        <v>0.28009868590070819</v>
      </c>
      <c r="D16" s="5">
        <f>D15/C15-1</f>
        <v>0.23149148063196923</v>
      </c>
      <c r="E16" s="5">
        <f>E15/D15-1</f>
        <v>0.30130495565104076</v>
      </c>
      <c r="F16" s="5">
        <f>F15/E15-1</f>
        <v>-0.25243103790434618</v>
      </c>
      <c r="G16" s="5">
        <f t="shared" ref="G16:S16" si="9">G15/F15-1</f>
        <v>0.10087602867002921</v>
      </c>
      <c r="H16" s="5">
        <f t="shared" si="9"/>
        <v>0.20219435736677105</v>
      </c>
      <c r="I16" s="5">
        <f t="shared" si="9"/>
        <v>5.1649784374686813E-2</v>
      </c>
      <c r="J16" s="5">
        <f t="shared" si="9"/>
        <v>0.11796681289338151</v>
      </c>
      <c r="K16" s="5">
        <f t="shared" si="9"/>
        <v>7.0574385594131206E-2</v>
      </c>
      <c r="L16" s="5">
        <f t="shared" si="9"/>
        <v>0.16267866032264489</v>
      </c>
      <c r="M16" s="5">
        <f t="shared" si="9"/>
        <v>0.15314592718552977</v>
      </c>
      <c r="N16" s="5">
        <f t="shared" si="9"/>
        <v>0.21658631963822206</v>
      </c>
      <c r="O16" s="5">
        <f t="shared" si="9"/>
        <v>0.18602884974387757</v>
      </c>
      <c r="P16" s="5">
        <f t="shared" si="9"/>
        <v>0.13196462389654662</v>
      </c>
      <c r="Q16" s="5">
        <f t="shared" si="9"/>
        <v>-0.20410787249645979</v>
      </c>
      <c r="R16" s="5">
        <f t="shared" si="9"/>
        <v>0.21469924351073733</v>
      </c>
      <c r="S16" s="5">
        <f t="shared" si="9"/>
        <v>0.30433892714497635</v>
      </c>
      <c r="T16" s="5"/>
    </row>
    <row r="17" spans="1:20" ht="15" customHeight="1" thickBot="1">
      <c r="A17" s="3" t="s">
        <v>1</v>
      </c>
      <c r="B17" s="16">
        <v>933.47018393358007</v>
      </c>
      <c r="C17" s="16">
        <v>1260.816316875575</v>
      </c>
      <c r="D17" s="16">
        <v>1573.13236362052</v>
      </c>
      <c r="E17" s="15">
        <v>2087.6999999999998</v>
      </c>
      <c r="F17" s="15">
        <v>1782</v>
      </c>
      <c r="G17" s="15">
        <v>1980.9</v>
      </c>
      <c r="H17" s="15">
        <v>2234.4</v>
      </c>
      <c r="I17" s="15">
        <v>2263</v>
      </c>
      <c r="J17" s="15">
        <v>2441.6999999999998</v>
      </c>
      <c r="K17" s="15">
        <v>2585</v>
      </c>
      <c r="L17" s="15">
        <v>3011.4746455080003</v>
      </c>
      <c r="M17" s="15">
        <v>3635.3454925957303</v>
      </c>
      <c r="N17" s="15">
        <v>4328.1342275999996</v>
      </c>
      <c r="O17" s="15">
        <f>2549174.13422234/1000+O15</f>
        <v>4977.1131053073404</v>
      </c>
      <c r="P17" s="15">
        <f>2869858.82215929/1000+P15</f>
        <v>5618.1998464072904</v>
      </c>
      <c r="Q17" s="15">
        <f>Q15+2657.61324246</f>
        <v>4844.9962273540004</v>
      </c>
      <c r="R17" s="15">
        <f>R15+3202.31572452</f>
        <v>5859.3281815390001</v>
      </c>
      <c r="S17" s="15">
        <f>S15+3587.74835</f>
        <v>7053.3931275989999</v>
      </c>
      <c r="T17" s="15">
        <f>T15+271.55614712555</f>
        <v>534.84417051254991</v>
      </c>
    </row>
    <row r="18" spans="1:20" ht="28.8" thickBot="1">
      <c r="A18" s="28" t="s">
        <v>14</v>
      </c>
      <c r="B18" s="29">
        <f t="shared" ref="B18:K18" si="10">B15/B17</f>
        <v>0.52628374466488126</v>
      </c>
      <c r="C18" s="29">
        <f t="shared" si="10"/>
        <v>0.49878345359138948</v>
      </c>
      <c r="D18" s="29">
        <f t="shared" si="10"/>
        <v>0.49230019134444436</v>
      </c>
      <c r="E18" s="29">
        <f t="shared" si="10"/>
        <v>0.48273219332279549</v>
      </c>
      <c r="F18" s="29">
        <f t="shared" si="10"/>
        <v>0.42278338945005611</v>
      </c>
      <c r="G18" s="29">
        <f t="shared" si="10"/>
        <v>0.41869857135645411</v>
      </c>
      <c r="H18" s="29">
        <f t="shared" si="10"/>
        <v>0.44624955245255993</v>
      </c>
      <c r="I18" s="29">
        <f t="shared" si="10"/>
        <v>0.46336721166593026</v>
      </c>
      <c r="J18" s="29">
        <f t="shared" si="10"/>
        <v>0.4801163124052914</v>
      </c>
      <c r="K18" s="29">
        <f t="shared" si="10"/>
        <v>0.48550651923868471</v>
      </c>
      <c r="L18" s="29">
        <f t="shared" ref="L18:Q18" si="11">L15/L17</f>
        <v>0.48454721725404071</v>
      </c>
      <c r="M18" s="29">
        <f t="shared" si="11"/>
        <v>0.46286452107651765</v>
      </c>
      <c r="N18" s="29">
        <f t="shared" si="11"/>
        <v>0.47297892715706036</v>
      </c>
      <c r="O18" s="29">
        <f t="shared" si="11"/>
        <v>0.48782073457321462</v>
      </c>
      <c r="P18" s="29">
        <f t="shared" si="11"/>
        <v>0.48918534395060748</v>
      </c>
      <c r="Q18" s="29">
        <f t="shared" si="11"/>
        <v>0.45147258785144528</v>
      </c>
      <c r="R18" s="29">
        <f t="shared" ref="R18:S18" si="12">R15/R17</f>
        <v>0.453467082692254</v>
      </c>
      <c r="S18" s="29">
        <f t="shared" si="12"/>
        <v>0.49134433809429784</v>
      </c>
      <c r="T18" s="29">
        <f t="shared" ref="T18" si="13">T15/T17</f>
        <v>0.49227053018954425</v>
      </c>
    </row>
    <row r="19" spans="1:20">
      <c r="A19" s="12" t="s">
        <v>9</v>
      </c>
      <c r="Q19" s="33"/>
      <c r="R19" s="33"/>
      <c r="S19" s="33"/>
      <c r="T19" s="33"/>
    </row>
    <row r="20" spans="1:20">
      <c r="A20" s="22" t="s">
        <v>11</v>
      </c>
      <c r="L20" s="27"/>
      <c r="M20" s="21"/>
      <c r="N20" s="21"/>
      <c r="O20" s="21"/>
      <c r="P20" s="21"/>
      <c r="Q20" s="21"/>
      <c r="R20" s="21"/>
      <c r="S20" s="21"/>
      <c r="T20" s="21"/>
    </row>
    <row r="21" spans="1:20">
      <c r="A21" s="22" t="s">
        <v>17</v>
      </c>
      <c r="B21" s="13"/>
      <c r="C21" s="14"/>
      <c r="D21" s="14"/>
      <c r="E21" s="14"/>
      <c r="F21" s="14"/>
      <c r="M21" s="27"/>
      <c r="N21" s="27"/>
      <c r="O21" s="27"/>
      <c r="P21" s="17"/>
      <c r="Q21" s="17"/>
      <c r="R21" s="17"/>
      <c r="S21" s="17"/>
      <c r="T21" s="17"/>
    </row>
    <row r="22" spans="1:20">
      <c r="A22" s="23"/>
      <c r="M22" s="27"/>
      <c r="N22" s="27"/>
      <c r="O22" s="32"/>
      <c r="P22" s="35"/>
      <c r="Q22" s="17"/>
      <c r="R22" s="31"/>
      <c r="S22" s="31"/>
      <c r="T22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rahs</cp:lastModifiedBy>
  <cp:lastPrinted>2021-11-12T08:22:09Z</cp:lastPrinted>
  <dcterms:created xsi:type="dcterms:W3CDTF">2014-09-18T09:05:36Z</dcterms:created>
  <dcterms:modified xsi:type="dcterms:W3CDTF">2023-02-16T11:37:10Z</dcterms:modified>
</cp:coreProperties>
</file>